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1116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'Лист1'!$A$1:$H$94</definedName>
  </definedNames>
  <calcPr fullCalcOnLoad="1"/>
</workbook>
</file>

<file path=xl/sharedStrings.xml><?xml version="1.0" encoding="utf-8"?>
<sst xmlns="http://schemas.openxmlformats.org/spreadsheetml/2006/main" count="165" uniqueCount="143">
  <si>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</si>
  <si>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</si>
  <si>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</si>
  <si>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</si>
  <si>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</si>
  <si>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</si>
  <si>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</si>
  <si>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</si>
  <si>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</si>
  <si>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</si>
  <si>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</si>
  <si>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</si>
  <si>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</si>
  <si>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</si>
  <si>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</si>
  <si>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</si>
  <si>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</si>
  <si>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</si>
  <si>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</si>
  <si>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</si>
  <si>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</si>
  <si>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</si>
  <si>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</si>
  <si>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</si>
  <si>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</si>
  <si>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</si>
  <si>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</si>
  <si>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</si>
  <si>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</si>
  <si>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</si>
  <si>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</si>
  <si>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</si>
  <si>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</si>
  <si>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</si>
  <si>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</si>
  <si>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</si>
  <si>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</si>
  <si>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</si>
  <si>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</si>
  <si>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</si>
  <si>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</si>
  <si>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</si>
  <si>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</si>
  <si>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</si>
  <si>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</si>
  <si>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</si>
  <si>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</si>
  <si>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</si>
  <si>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</si>
  <si>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</si>
  <si>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</si>
  <si>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</si>
  <si>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</si>
  <si>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</si>
  <si>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</si>
  <si>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</si>
  <si>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</si>
  <si>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</si>
  <si>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</si>
  <si>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</si>
  <si>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</si>
  <si>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</si>
  <si>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</si>
  <si>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</si>
  <si>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</si>
  <si>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</si>
  <si>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</si>
  <si>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</si>
  <si>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</si>
  <si>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</si>
  <si>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</si>
  <si>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</si>
  <si>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</si>
  <si>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</si>
  <si>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</si>
  <si>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</si>
  <si>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</si>
  <si>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</si>
  <si>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</si>
  <si>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</si>
  <si>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</si>
  <si>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</si>
  <si>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</si>
  <si>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</si>
  <si>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</si>
  <si>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</si>
  <si>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</si>
  <si>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</si>
  <si>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</si>
  <si>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</si>
  <si>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</si>
  <si>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</si>
  <si>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</si>
  <si>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</si>
  <si>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</si>
  <si>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</si>
  <si>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</si>
  <si>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</si>
  <si>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</si>
  <si>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</si>
  <si>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</si>
  <si>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</si>
  <si>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</si>
  <si>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</si>
  <si>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</si>
  <si>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</si>
  <si>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</si>
  <si>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</si>
  <si>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</si>
  <si>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</si>
  <si>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</si>
  <si>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</si>
  <si>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</si>
  <si>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</si>
  <si>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</si>
  <si>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</si>
  <si>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</si>
  <si>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</si>
  <si>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</si>
  <si>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</si>
  <si>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</si>
  <si>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</si>
  <si>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</si>
  <si>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Налог, взимаемый в связи с применением упрощенной системы налогообложения</t>
  </si>
  <si>
    <t>Уточненный план на 2022 год</t>
  </si>
  <si>
    <t>отклонение (факт 2022-2021)</t>
  </si>
  <si>
    <t>Процент роста исполнения 2022 к 2021 году</t>
  </si>
  <si>
    <t>Прочие налоговые доходы,невыясненные поступления</t>
  </si>
  <si>
    <t>на выравнивание</t>
  </si>
  <si>
    <t>на сбалансированность</t>
  </si>
  <si>
    <t>Дотации:</t>
  </si>
  <si>
    <t>Обеспечение проведения выборов и референдумов</t>
  </si>
  <si>
    <t>0107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</si>
  <si>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</si>
  <si>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</si>
  <si>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Отчет об исполнении бюджета муниципального образования "Гагаринский район" Смоленской области за  9 месяцев 2022 года</t>
  </si>
  <si>
    <t>Исполнено за 9 месяцев 2022 года</t>
  </si>
  <si>
    <t>% исполнения за 9 месяцев 2022</t>
  </si>
  <si>
    <t>Исполнено за 9 месяцев 2021 года</t>
  </si>
  <si>
    <t>Доходы от реализации имущества (приватизация имущества)</t>
  </si>
  <si>
    <t>1102</t>
  </si>
  <si>
    <t>Налог,   взимаемый в связи с применением патентной системы налогообложения</t>
  </si>
  <si>
    <t>Массовый спорт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</si>
</sst>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  <xf numFmtId="178" fontId="46" fillId="0" borderId="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/>
    </xf>
    <xf numFmtId="178" fontId="45" fillId="0" borderId="0" xfId="0" applyNumberFormat="1" applyFont="1" applyFill="1" applyAlignment="1">
      <alignment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2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178" fontId="2" fillId="32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2" fillId="32" borderId="12" xfId="0" applyNumberFormat="1" applyFont="1" applyFill="1" applyBorder="1" applyAlignment="1">
      <alignment horizontal="left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2" borderId="12" xfId="0" applyNumberFormat="1" applyFont="1" applyFill="1" applyBorder="1" applyAlignment="1">
      <alignment horizontal="left" vertical="top" wrapText="1"/>
    </xf>
    <xf numFmtId="3" fontId="2" fillId="32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4" fillId="6" borderId="12" xfId="0" applyNumberFormat="1" applyFont="1" applyFill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45" fillId="35" borderId="13" xfId="0" applyNumberFormat="1" applyFont="1" applyFill="1" applyBorder="1" applyAlignment="1">
      <alignment vertical="top"/>
    </xf>
    <xf numFmtId="178" fontId="45" fillId="35" borderId="12" xfId="0" applyNumberFormat="1" applyFont="1" applyFill="1" applyBorder="1" applyAlignment="1">
      <alignment horizontal="center" vertical="top" wrapText="1"/>
    </xf>
    <xf numFmtId="9" fontId="4" fillId="0" borderId="12" xfId="56" applyFont="1" applyFill="1" applyBorder="1" applyAlignment="1">
      <alignment horizontal="center" vertical="top" wrapText="1"/>
    </xf>
    <xf numFmtId="3" fontId="45" fillId="35" borderId="13" xfId="0" applyNumberFormat="1" applyFont="1" applyFill="1" applyBorder="1" applyAlignment="1">
      <alignment vertical="top"/>
    </xf>
    <xf numFmtId="178" fontId="2" fillId="36" borderId="12" xfId="0" applyNumberFormat="1" applyFont="1" applyFill="1" applyBorder="1" applyAlignment="1">
      <alignment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178" fontId="4" fillId="37" borderId="12" xfId="0" applyNumberFormat="1" applyFont="1" applyFill="1" applyBorder="1" applyAlignment="1">
      <alignment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3" fontId="4" fillId="37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4" fillId="37" borderId="1" xfId="0" applyFont="1" applyFill="1" applyBorder="1" applyAlignment="1">
      <alignment vertical="top" wrapText="1"/>
    </xf>
    <xf numFmtId="178" fontId="4" fillId="38" borderId="12" xfId="0" applyNumberFormat="1" applyFont="1" applyFill="1" applyBorder="1" applyAlignment="1">
      <alignment vertical="center" wrapText="1"/>
    </xf>
    <xf numFmtId="3" fontId="4" fillId="38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178" fontId="4" fillId="37" borderId="12" xfId="0" applyNumberFormat="1" applyFont="1" applyFill="1" applyBorder="1" applyAlignment="1">
      <alignment horizontal="center" vertical="center" wrapText="1"/>
    </xf>
    <xf numFmtId="178" fontId="4" fillId="38" borderId="12" xfId="0" applyNumberFormat="1" applyFont="1" applyFill="1" applyBorder="1" applyAlignment="1">
      <alignment horizontal="center" vertical="center" wrapText="1"/>
    </xf>
    <xf numFmtId="178" fontId="2" fillId="35" borderId="13" xfId="0" applyNumberFormat="1" applyFont="1" applyFill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SheetLayoutView="100" zoomScalePageLayoutView="0" workbookViewId="0" topLeftCell="A1">
      <pane xSplit="2" ySplit="2" topLeftCell="C6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8" sqref="A78"/>
    </sheetView>
  </sheetViews>
  <sheetFormatPr defaultColWidth="9.00390625" defaultRowHeight="12.75"/>
  <cols>
    <col min="1" max="1" width="43.625" style="6" customWidth="1"/>
    <col min="2" max="2" width="11.25390625" style="13" customWidth="1"/>
    <col min="3" max="3" width="13.375" style="6" customWidth="1"/>
    <col min="4" max="4" width="13.875" style="6" customWidth="1"/>
    <col min="5" max="5" width="12.625" style="6" customWidth="1"/>
    <col min="6" max="6" width="12.125" style="6" customWidth="1"/>
    <col min="7" max="7" width="12.00390625" style="6" customWidth="1"/>
    <col min="8" max="8" width="11.875" style="6" customWidth="1"/>
    <col min="9" max="16384" width="9.125" style="7" customWidth="1"/>
  </cols>
  <sheetData>
    <row r="1" spans="1:8" ht="36" customHeight="1">
      <c r="A1" s="60" t="s">
        <v>135</v>
      </c>
      <c r="B1" s="60"/>
      <c r="C1" s="60"/>
      <c r="D1" s="60"/>
      <c r="E1" s="60"/>
      <c r="F1" s="60"/>
      <c r="G1" s="60"/>
      <c r="H1" s="60"/>
    </row>
    <row r="2" spans="1:8" ht="63.75">
      <c r="A2" s="4" t="s">
        <v>0</v>
      </c>
      <c r="B2" s="5" t="s">
        <v>1</v>
      </c>
      <c r="C2" s="1" t="s">
        <v>124</v>
      </c>
      <c r="D2" s="1" t="s">
        <v>136</v>
      </c>
      <c r="E2" s="1" t="s">
        <v>137</v>
      </c>
      <c r="F2" s="1" t="s">
        <v>138</v>
      </c>
      <c r="G2" s="1" t="s">
        <v>125</v>
      </c>
      <c r="H2" s="1" t="s">
        <v>126</v>
      </c>
    </row>
    <row r="3" spans="1:8" ht="21" customHeight="1">
      <c r="A3" s="21" t="s">
        <v>75</v>
      </c>
      <c r="B3" s="22">
        <v>10000</v>
      </c>
      <c r="C3" s="16">
        <f>C4+C6+C8+C13+C15+C17+C20+C23+C27+C29+C31+C34</f>
        <v>286703.7</v>
      </c>
      <c r="D3" s="16">
        <f>D4+D6+D8+D13+D15+D17+D20+D23+D27+D29+D31+D34+D35</f>
        <v>225918.9999999999</v>
      </c>
      <c r="E3" s="16">
        <f>D3/C3*100</f>
        <v>78.79877378631664</v>
      </c>
      <c r="F3" s="16">
        <f>F4+F6+F8+F13+F15+F17+F20+F23+F27+F29+F31+F34+F35</f>
        <v>194564.09999999998</v>
      </c>
      <c r="G3" s="16">
        <f aca="true" t="shared" si="0" ref="G3:G36">D3-F3</f>
        <v>31354.899999999936</v>
      </c>
      <c r="H3" s="16">
        <f>D3/F3*100</f>
        <v>116.11546014912307</v>
      </c>
    </row>
    <row r="4" spans="1:8" ht="13.5">
      <c r="A4" s="23" t="s">
        <v>76</v>
      </c>
      <c r="B4" s="24">
        <v>10100</v>
      </c>
      <c r="C4" s="17">
        <f>C5</f>
        <v>238267.3</v>
      </c>
      <c r="D4" s="17">
        <f>D5</f>
        <v>182622.8</v>
      </c>
      <c r="E4" s="32">
        <f aca="true" t="shared" si="1" ref="E4:E46">D4/C4*100</f>
        <v>76.64618686659898</v>
      </c>
      <c r="F4" s="17">
        <f>F5</f>
        <v>153855.6</v>
      </c>
      <c r="G4" s="17">
        <f t="shared" si="0"/>
        <v>28767.199999999983</v>
      </c>
      <c r="H4" s="33">
        <f aca="true" t="shared" si="2" ref="H4:H46">D4/F4*100</f>
        <v>118.69753197153695</v>
      </c>
    </row>
    <row r="5" spans="1:8" ht="12.75">
      <c r="A5" s="25" t="s">
        <v>77</v>
      </c>
      <c r="B5" s="26">
        <v>10102</v>
      </c>
      <c r="C5" s="18">
        <v>238267.3</v>
      </c>
      <c r="D5" s="18">
        <v>182622.8</v>
      </c>
      <c r="E5" s="14">
        <f t="shared" si="1"/>
        <v>76.64618686659898</v>
      </c>
      <c r="F5" s="18">
        <v>153855.6</v>
      </c>
      <c r="G5" s="18">
        <f t="shared" si="0"/>
        <v>28767.199999999983</v>
      </c>
      <c r="H5" s="18">
        <f t="shared" si="2"/>
        <v>118.69753197153695</v>
      </c>
    </row>
    <row r="6" spans="1:8" ht="27">
      <c r="A6" s="23" t="s">
        <v>78</v>
      </c>
      <c r="B6" s="24">
        <v>10300</v>
      </c>
      <c r="C6" s="17">
        <f>C7</f>
        <v>7433.8</v>
      </c>
      <c r="D6" s="17">
        <f>D7</f>
        <v>6394.8</v>
      </c>
      <c r="E6" s="33">
        <f t="shared" si="1"/>
        <v>86.02329898571391</v>
      </c>
      <c r="F6" s="17">
        <f>F7</f>
        <v>5369.9</v>
      </c>
      <c r="G6" s="17">
        <f t="shared" si="0"/>
        <v>1024.9000000000005</v>
      </c>
      <c r="H6" s="18">
        <f t="shared" si="2"/>
        <v>119.08601649937616</v>
      </c>
    </row>
    <row r="7" spans="1:8" ht="12.75">
      <c r="A7" s="25" t="s">
        <v>79</v>
      </c>
      <c r="B7" s="26">
        <v>10302</v>
      </c>
      <c r="C7" s="18">
        <v>7433.8</v>
      </c>
      <c r="D7" s="18">
        <v>6394.8</v>
      </c>
      <c r="E7" s="14">
        <f t="shared" si="1"/>
        <v>86.02329898571391</v>
      </c>
      <c r="F7" s="18">
        <v>5369.9</v>
      </c>
      <c r="G7" s="18">
        <f t="shared" si="0"/>
        <v>1024.9000000000005</v>
      </c>
      <c r="H7" s="18">
        <f t="shared" si="2"/>
        <v>119.08601649937616</v>
      </c>
    </row>
    <row r="8" spans="1:8" ht="14.25" customHeight="1">
      <c r="A8" s="23" t="s">
        <v>80</v>
      </c>
      <c r="B8" s="24">
        <v>10500</v>
      </c>
      <c r="C8" s="17">
        <f>C9+C10+C11+C12</f>
        <v>17199.5</v>
      </c>
      <c r="D8" s="17">
        <f>D9+D10+D11+D12</f>
        <v>14957.3</v>
      </c>
      <c r="E8" s="32">
        <f t="shared" si="1"/>
        <v>86.96357452251519</v>
      </c>
      <c r="F8" s="17">
        <f>F9+F10+F11+F12</f>
        <v>14911.1</v>
      </c>
      <c r="G8" s="17">
        <f t="shared" si="0"/>
        <v>46.19999999999891</v>
      </c>
      <c r="H8" s="33">
        <f t="shared" si="2"/>
        <v>100.3098362964503</v>
      </c>
    </row>
    <row r="9" spans="1:8" ht="24.75" customHeight="1">
      <c r="A9" s="25" t="s">
        <v>123</v>
      </c>
      <c r="B9" s="37">
        <v>10501</v>
      </c>
      <c r="C9" s="14">
        <v>10624.2</v>
      </c>
      <c r="D9" s="14">
        <v>10936.8</v>
      </c>
      <c r="E9" s="14">
        <f t="shared" si="1"/>
        <v>102.94233918789178</v>
      </c>
      <c r="F9" s="14">
        <v>7653.3</v>
      </c>
      <c r="G9" s="42">
        <f t="shared" si="0"/>
        <v>3283.499999999999</v>
      </c>
      <c r="H9" s="14">
        <f t="shared" si="2"/>
        <v>142.90306142448355</v>
      </c>
    </row>
    <row r="10" spans="1:8" ht="12.75">
      <c r="A10" s="25" t="s">
        <v>81</v>
      </c>
      <c r="B10" s="26">
        <v>10502</v>
      </c>
      <c r="C10" s="18">
        <v>110</v>
      </c>
      <c r="D10" s="18">
        <v>-47.6</v>
      </c>
      <c r="E10" s="14" t="s">
        <v>116</v>
      </c>
      <c r="F10" s="18">
        <v>3401.2</v>
      </c>
      <c r="G10" s="18">
        <f t="shared" si="0"/>
        <v>-3448.7999999999997</v>
      </c>
      <c r="H10" s="18" t="s">
        <v>116</v>
      </c>
    </row>
    <row r="11" spans="1:8" ht="12.75">
      <c r="A11" s="25" t="s">
        <v>82</v>
      </c>
      <c r="B11" s="26">
        <v>10503</v>
      </c>
      <c r="C11" s="18">
        <v>915.5</v>
      </c>
      <c r="D11" s="18">
        <v>291.9</v>
      </c>
      <c r="E11" s="14">
        <f t="shared" si="1"/>
        <v>31.88421627525942</v>
      </c>
      <c r="F11" s="18">
        <v>873.2</v>
      </c>
      <c r="G11" s="18">
        <f t="shared" si="0"/>
        <v>-581.3000000000001</v>
      </c>
      <c r="H11" s="18">
        <f t="shared" si="2"/>
        <v>33.42876775080165</v>
      </c>
    </row>
    <row r="12" spans="1:8" ht="25.5">
      <c r="A12" s="25" t="s">
        <v>141</v>
      </c>
      <c r="B12" s="26">
        <v>10504</v>
      </c>
      <c r="C12" s="18">
        <v>5549.8</v>
      </c>
      <c r="D12" s="18">
        <v>3776.2</v>
      </c>
      <c r="E12" s="14">
        <f t="shared" si="1"/>
        <v>68.04209160690475</v>
      </c>
      <c r="F12" s="18">
        <v>2983.4</v>
      </c>
      <c r="G12" s="18">
        <f t="shared" si="0"/>
        <v>792.7999999999997</v>
      </c>
      <c r="H12" s="18">
        <f t="shared" si="2"/>
        <v>126.57370785010389</v>
      </c>
    </row>
    <row r="13" spans="1:8" ht="13.5">
      <c r="A13" s="23" t="s">
        <v>83</v>
      </c>
      <c r="B13" s="24">
        <v>10600</v>
      </c>
      <c r="C13" s="17">
        <f>C14</f>
        <v>168.7</v>
      </c>
      <c r="D13" s="17">
        <f>D14</f>
        <v>0</v>
      </c>
      <c r="E13" s="14">
        <f t="shared" si="1"/>
        <v>0</v>
      </c>
      <c r="F13" s="17">
        <f>F14</f>
        <v>70</v>
      </c>
      <c r="G13" s="17">
        <f t="shared" si="0"/>
        <v>-70</v>
      </c>
      <c r="H13" s="33">
        <f t="shared" si="2"/>
        <v>0</v>
      </c>
    </row>
    <row r="14" spans="1:8" ht="12.75">
      <c r="A14" s="25" t="s">
        <v>84</v>
      </c>
      <c r="B14" s="26">
        <v>10605</v>
      </c>
      <c r="C14" s="18">
        <v>168.7</v>
      </c>
      <c r="D14" s="18">
        <v>0</v>
      </c>
      <c r="E14" s="14">
        <f t="shared" si="1"/>
        <v>0</v>
      </c>
      <c r="F14" s="18">
        <v>70</v>
      </c>
      <c r="G14" s="18">
        <f t="shared" si="0"/>
        <v>-70</v>
      </c>
      <c r="H14" s="18">
        <f t="shared" si="2"/>
        <v>0</v>
      </c>
    </row>
    <row r="15" spans="1:8" ht="40.5">
      <c r="A15" s="23" t="s">
        <v>85</v>
      </c>
      <c r="B15" s="24">
        <v>10700</v>
      </c>
      <c r="C15" s="17">
        <f>C16</f>
        <v>2639.2</v>
      </c>
      <c r="D15" s="17">
        <f>D16</f>
        <v>2686.4</v>
      </c>
      <c r="E15" s="17">
        <f t="shared" si="1"/>
        <v>101.78842073355563</v>
      </c>
      <c r="F15" s="17">
        <f>F16</f>
        <v>2368.4</v>
      </c>
      <c r="G15" s="17">
        <f t="shared" si="0"/>
        <v>318</v>
      </c>
      <c r="H15" s="17">
        <f t="shared" si="2"/>
        <v>113.4267860158757</v>
      </c>
    </row>
    <row r="16" spans="1:8" ht="25.5">
      <c r="A16" s="25" t="s">
        <v>86</v>
      </c>
      <c r="B16" s="26">
        <v>10701</v>
      </c>
      <c r="C16" s="18">
        <v>2639.2</v>
      </c>
      <c r="D16" s="18">
        <v>2686.4</v>
      </c>
      <c r="E16" s="18">
        <f>D16/C16*100</f>
        <v>101.78842073355563</v>
      </c>
      <c r="F16" s="18">
        <v>2368.4</v>
      </c>
      <c r="G16" s="18">
        <f t="shared" si="0"/>
        <v>318</v>
      </c>
      <c r="H16" s="18">
        <f t="shared" si="2"/>
        <v>113.4267860158757</v>
      </c>
    </row>
    <row r="17" spans="1:8" ht="13.5">
      <c r="A17" s="23" t="s">
        <v>87</v>
      </c>
      <c r="B17" s="24">
        <v>10800</v>
      </c>
      <c r="C17" s="17">
        <f>C18+C19</f>
        <v>4779</v>
      </c>
      <c r="D17" s="17">
        <f>D18+D19</f>
        <v>3777</v>
      </c>
      <c r="E17" s="32">
        <f t="shared" si="1"/>
        <v>79.03327055869428</v>
      </c>
      <c r="F17" s="17">
        <f>F18+F19</f>
        <v>3400.4</v>
      </c>
      <c r="G17" s="17">
        <f t="shared" si="0"/>
        <v>376.5999999999999</v>
      </c>
      <c r="H17" s="33">
        <f t="shared" si="2"/>
        <v>111.07516762733796</v>
      </c>
    </row>
    <row r="18" spans="1:8" ht="25.5">
      <c r="A18" s="25" t="s">
        <v>88</v>
      </c>
      <c r="B18" s="26">
        <v>10803</v>
      </c>
      <c r="C18" s="18">
        <v>4774</v>
      </c>
      <c r="D18" s="18">
        <v>3777</v>
      </c>
      <c r="E18" s="18">
        <f t="shared" si="1"/>
        <v>79.1160452450775</v>
      </c>
      <c r="F18" s="18">
        <v>3400.4</v>
      </c>
      <c r="G18" s="18">
        <f t="shared" si="0"/>
        <v>376.5999999999999</v>
      </c>
      <c r="H18" s="18">
        <f t="shared" si="2"/>
        <v>111.07516762733796</v>
      </c>
    </row>
    <row r="19" spans="1:8" ht="25.5">
      <c r="A19" s="25" t="s">
        <v>117</v>
      </c>
      <c r="B19" s="26">
        <v>10807</v>
      </c>
      <c r="C19" s="18">
        <v>5</v>
      </c>
      <c r="D19" s="18">
        <v>0</v>
      </c>
      <c r="E19" s="18" t="s">
        <v>116</v>
      </c>
      <c r="F19" s="18">
        <v>0</v>
      </c>
      <c r="G19" s="18">
        <f t="shared" si="0"/>
        <v>0</v>
      </c>
      <c r="H19" s="18" t="s">
        <v>116</v>
      </c>
    </row>
    <row r="20" spans="1:8" ht="27">
      <c r="A20" s="23" t="s">
        <v>89</v>
      </c>
      <c r="B20" s="24">
        <v>10900</v>
      </c>
      <c r="C20" s="17">
        <f>C21+C22</f>
        <v>0</v>
      </c>
      <c r="D20" s="17">
        <f>D21+D22</f>
        <v>0</v>
      </c>
      <c r="E20" s="17" t="s">
        <v>116</v>
      </c>
      <c r="F20" s="17">
        <f>F21+F22</f>
        <v>1.9000000000000001</v>
      </c>
      <c r="G20" s="17">
        <f t="shared" si="0"/>
        <v>-1.9000000000000001</v>
      </c>
      <c r="H20" s="18">
        <f t="shared" si="2"/>
        <v>0</v>
      </c>
    </row>
    <row r="21" spans="1:8" ht="12.75">
      <c r="A21" s="25" t="s">
        <v>90</v>
      </c>
      <c r="B21" s="26">
        <v>10906</v>
      </c>
      <c r="C21" s="18">
        <v>0</v>
      </c>
      <c r="D21" s="18">
        <v>0</v>
      </c>
      <c r="E21" s="14" t="s">
        <v>116</v>
      </c>
      <c r="F21" s="18">
        <v>1.8</v>
      </c>
      <c r="G21" s="18">
        <f t="shared" si="0"/>
        <v>-1.8</v>
      </c>
      <c r="H21" s="18" t="s">
        <v>116</v>
      </c>
    </row>
    <row r="22" spans="1:8" ht="25.5">
      <c r="A22" s="25" t="s">
        <v>91</v>
      </c>
      <c r="B22" s="26">
        <v>10907</v>
      </c>
      <c r="C22" s="18">
        <v>0</v>
      </c>
      <c r="D22" s="18">
        <v>0</v>
      </c>
      <c r="E22" s="18" t="s">
        <v>116</v>
      </c>
      <c r="F22" s="18">
        <v>0.1</v>
      </c>
      <c r="G22" s="18">
        <f t="shared" si="0"/>
        <v>-0.1</v>
      </c>
      <c r="H22" s="18" t="s">
        <v>116</v>
      </c>
    </row>
    <row r="23" spans="1:8" ht="40.5">
      <c r="A23" s="23" t="s">
        <v>92</v>
      </c>
      <c r="B23" s="24">
        <v>11100</v>
      </c>
      <c r="C23" s="17">
        <f>C24+C25+C26</f>
        <v>9768.7</v>
      </c>
      <c r="D23" s="17">
        <f>D24+D25+D26</f>
        <v>7343.3</v>
      </c>
      <c r="E23" s="17">
        <f t="shared" si="1"/>
        <v>75.17172192819925</v>
      </c>
      <c r="F23" s="17">
        <f>F24+F25+F26</f>
        <v>7528.4</v>
      </c>
      <c r="G23" s="17">
        <f t="shared" si="0"/>
        <v>-185.09999999999945</v>
      </c>
      <c r="H23" s="17">
        <f t="shared" si="2"/>
        <v>97.54131023856331</v>
      </c>
    </row>
    <row r="24" spans="1:8" ht="25.5">
      <c r="A24" s="25" t="s">
        <v>93</v>
      </c>
      <c r="B24" s="26">
        <v>11105</v>
      </c>
      <c r="C24" s="18">
        <v>8026.3</v>
      </c>
      <c r="D24" s="18">
        <v>5873.3</v>
      </c>
      <c r="E24" s="18">
        <f t="shared" si="1"/>
        <v>73.17568493577365</v>
      </c>
      <c r="F24" s="18">
        <v>6108.4</v>
      </c>
      <c r="G24" s="18">
        <f t="shared" si="0"/>
        <v>-235.09999999999945</v>
      </c>
      <c r="H24" s="18">
        <f t="shared" si="2"/>
        <v>96.1512016239932</v>
      </c>
    </row>
    <row r="25" spans="1:8" ht="12.75">
      <c r="A25" s="25" t="s">
        <v>94</v>
      </c>
      <c r="B25" s="26">
        <v>11105</v>
      </c>
      <c r="C25" s="18">
        <v>1739.4</v>
      </c>
      <c r="D25" s="18">
        <v>1437</v>
      </c>
      <c r="E25" s="14">
        <f t="shared" si="1"/>
        <v>82.61469472231803</v>
      </c>
      <c r="F25" s="18">
        <v>1396.3</v>
      </c>
      <c r="G25" s="18">
        <f t="shared" si="0"/>
        <v>40.700000000000045</v>
      </c>
      <c r="H25" s="18">
        <f t="shared" si="2"/>
        <v>102.91484637971784</v>
      </c>
    </row>
    <row r="26" spans="1:8" ht="12.75">
      <c r="A26" s="25" t="s">
        <v>95</v>
      </c>
      <c r="B26" s="26">
        <v>11107</v>
      </c>
      <c r="C26" s="18">
        <v>3</v>
      </c>
      <c r="D26" s="18">
        <v>33</v>
      </c>
      <c r="E26" s="14">
        <f t="shared" si="1"/>
        <v>1100</v>
      </c>
      <c r="F26" s="18">
        <v>23.7</v>
      </c>
      <c r="G26" s="18">
        <f t="shared" si="0"/>
        <v>9.3</v>
      </c>
      <c r="H26" s="18">
        <f t="shared" si="2"/>
        <v>139.24050632911394</v>
      </c>
    </row>
    <row r="27" spans="1:8" ht="27">
      <c r="A27" s="23" t="s">
        <v>96</v>
      </c>
      <c r="B27" s="24">
        <v>11200</v>
      </c>
      <c r="C27" s="17">
        <f>C28</f>
        <v>824.6</v>
      </c>
      <c r="D27" s="17">
        <f>D28</f>
        <v>1440.8</v>
      </c>
      <c r="E27" s="17">
        <f t="shared" si="1"/>
        <v>174.72714043172445</v>
      </c>
      <c r="F27" s="17">
        <f>F28</f>
        <v>719.4</v>
      </c>
      <c r="G27" s="17">
        <f t="shared" si="0"/>
        <v>721.4</v>
      </c>
      <c r="H27" s="17">
        <f t="shared" si="2"/>
        <v>200.27800945232138</v>
      </c>
    </row>
    <row r="28" spans="1:8" ht="25.5">
      <c r="A28" s="25" t="s">
        <v>97</v>
      </c>
      <c r="B28" s="26">
        <v>11201</v>
      </c>
      <c r="C28" s="18">
        <v>824.6</v>
      </c>
      <c r="D28" s="18">
        <v>1440.8</v>
      </c>
      <c r="E28" s="18">
        <f t="shared" si="1"/>
        <v>174.72714043172445</v>
      </c>
      <c r="F28" s="18">
        <v>719.4</v>
      </c>
      <c r="G28" s="18">
        <f t="shared" si="0"/>
        <v>721.4</v>
      </c>
      <c r="H28" s="18">
        <f t="shared" si="2"/>
        <v>200.27800945232138</v>
      </c>
    </row>
    <row r="29" spans="1:8" ht="45.75" customHeight="1">
      <c r="A29" s="27" t="s">
        <v>115</v>
      </c>
      <c r="B29" s="24">
        <v>11300</v>
      </c>
      <c r="C29" s="17">
        <f>C30</f>
        <v>320</v>
      </c>
      <c r="D29" s="17">
        <f>D30</f>
        <v>435.4</v>
      </c>
      <c r="E29" s="33">
        <f>D29/C29*100</f>
        <v>136.0625</v>
      </c>
      <c r="F29" s="17">
        <f>F30</f>
        <v>198.8</v>
      </c>
      <c r="G29" s="17">
        <f t="shared" si="0"/>
        <v>236.59999999999997</v>
      </c>
      <c r="H29" s="33">
        <f t="shared" si="2"/>
        <v>219.01408450704224</v>
      </c>
    </row>
    <row r="30" spans="1:8" ht="25.5">
      <c r="A30" s="25" t="s">
        <v>114</v>
      </c>
      <c r="B30" s="26">
        <v>11302</v>
      </c>
      <c r="C30" s="18">
        <v>320</v>
      </c>
      <c r="D30" s="18">
        <v>435.4</v>
      </c>
      <c r="E30" s="18">
        <f t="shared" si="1"/>
        <v>136.0625</v>
      </c>
      <c r="F30" s="18">
        <v>198.8</v>
      </c>
      <c r="G30" s="18">
        <f t="shared" si="0"/>
        <v>236.59999999999997</v>
      </c>
      <c r="H30" s="18">
        <f t="shared" si="2"/>
        <v>219.01408450704224</v>
      </c>
    </row>
    <row r="31" spans="1:8" ht="27">
      <c r="A31" s="23" t="s">
        <v>98</v>
      </c>
      <c r="B31" s="24">
        <v>11400</v>
      </c>
      <c r="C31" s="17">
        <f>C33</f>
        <v>3183.9</v>
      </c>
      <c r="D31" s="17">
        <f>D33+D32</f>
        <v>5037</v>
      </c>
      <c r="E31" s="18">
        <f t="shared" si="1"/>
        <v>158.20220484311693</v>
      </c>
      <c r="F31" s="17">
        <f>F33+F32</f>
        <v>3948.6</v>
      </c>
      <c r="G31" s="17">
        <f t="shared" si="0"/>
        <v>1088.4</v>
      </c>
      <c r="H31" s="17">
        <f t="shared" si="2"/>
        <v>127.56419996960948</v>
      </c>
    </row>
    <row r="32" spans="1:8" ht="25.5">
      <c r="A32" s="25" t="s">
        <v>139</v>
      </c>
      <c r="B32" s="37">
        <v>11402</v>
      </c>
      <c r="C32" s="14">
        <v>0</v>
      </c>
      <c r="D32" s="14">
        <v>283.3</v>
      </c>
      <c r="E32" s="14" t="s">
        <v>116</v>
      </c>
      <c r="F32" s="14">
        <v>0</v>
      </c>
      <c r="G32" s="14">
        <v>283.3</v>
      </c>
      <c r="H32" s="14" t="s">
        <v>116</v>
      </c>
    </row>
    <row r="33" spans="1:8" ht="38.25">
      <c r="A33" s="25" t="s">
        <v>118</v>
      </c>
      <c r="B33" s="26">
        <v>11406</v>
      </c>
      <c r="C33" s="18">
        <v>3183.9</v>
      </c>
      <c r="D33" s="18">
        <v>4753.7</v>
      </c>
      <c r="E33" s="18">
        <f t="shared" si="1"/>
        <v>149.30431232136687</v>
      </c>
      <c r="F33" s="18">
        <v>3948.6</v>
      </c>
      <c r="G33" s="18">
        <f t="shared" si="0"/>
        <v>805.0999999999999</v>
      </c>
      <c r="H33" s="18">
        <f t="shared" si="2"/>
        <v>120.38950514106266</v>
      </c>
    </row>
    <row r="34" spans="1:8" ht="27">
      <c r="A34" s="23" t="s">
        <v>99</v>
      </c>
      <c r="B34" s="24">
        <v>11600</v>
      </c>
      <c r="C34" s="17">
        <v>2119</v>
      </c>
      <c r="D34" s="17">
        <v>1217.4</v>
      </c>
      <c r="E34" s="17">
        <f t="shared" si="1"/>
        <v>57.45162812647475</v>
      </c>
      <c r="F34" s="17">
        <v>2191.6</v>
      </c>
      <c r="G34" s="17">
        <f t="shared" si="0"/>
        <v>-974.1999999999998</v>
      </c>
      <c r="H34" s="17">
        <f t="shared" si="2"/>
        <v>55.5484577477642</v>
      </c>
    </row>
    <row r="35" spans="1:8" ht="25.5">
      <c r="A35" s="25" t="s">
        <v>127</v>
      </c>
      <c r="B35" s="24">
        <v>11700</v>
      </c>
      <c r="C35" s="17">
        <v>0</v>
      </c>
      <c r="D35" s="17">
        <v>6.8</v>
      </c>
      <c r="E35" s="17" t="s">
        <v>116</v>
      </c>
      <c r="F35" s="17">
        <v>0</v>
      </c>
      <c r="G35" s="17">
        <f t="shared" si="0"/>
        <v>6.8</v>
      </c>
      <c r="H35" s="17" t="s">
        <v>116</v>
      </c>
    </row>
    <row r="36" spans="1:8" ht="12.75">
      <c r="A36" s="28" t="s">
        <v>100</v>
      </c>
      <c r="B36" s="29">
        <v>20000</v>
      </c>
      <c r="C36" s="19">
        <f>C37+C44+C45</f>
        <v>580851.9</v>
      </c>
      <c r="D36" s="19">
        <f>D37+D44+D45</f>
        <v>430059.10000000003</v>
      </c>
      <c r="E36" s="19">
        <f t="shared" si="1"/>
        <v>74.03937217042761</v>
      </c>
      <c r="F36" s="19">
        <f>F37+F44+F45</f>
        <v>370893.8</v>
      </c>
      <c r="G36" s="34">
        <f t="shared" si="0"/>
        <v>59165.30000000005</v>
      </c>
      <c r="H36" s="34">
        <f t="shared" si="2"/>
        <v>115.95208655415648</v>
      </c>
    </row>
    <row r="37" spans="1:8" ht="25.5">
      <c r="A37" s="39" t="s">
        <v>101</v>
      </c>
      <c r="B37" s="40">
        <v>20200</v>
      </c>
      <c r="C37" s="41">
        <f>C38+C41+C42+C43</f>
        <v>580851.9</v>
      </c>
      <c r="D37" s="41">
        <f>D38+D41+D42+D43</f>
        <v>430012.2</v>
      </c>
      <c r="E37" s="41">
        <f t="shared" si="1"/>
        <v>74.03129782307676</v>
      </c>
      <c r="F37" s="41">
        <f>F38+F41+F42+F43</f>
        <v>370892.8</v>
      </c>
      <c r="G37" s="41">
        <f aca="true" t="shared" si="3" ref="G37:G45">D37-F37</f>
        <v>59119.40000000002</v>
      </c>
      <c r="H37" s="41">
        <f t="shared" si="2"/>
        <v>115.93975402056876</v>
      </c>
    </row>
    <row r="38" spans="1:8" ht="12.75">
      <c r="A38" s="25" t="s">
        <v>130</v>
      </c>
      <c r="B38" s="26">
        <v>20201</v>
      </c>
      <c r="C38" s="18">
        <f>C39+C40</f>
        <v>105455</v>
      </c>
      <c r="D38" s="18">
        <f>D39+D40</f>
        <v>79091.1</v>
      </c>
      <c r="E38" s="18">
        <f t="shared" si="1"/>
        <v>74.9998577592338</v>
      </c>
      <c r="F38" s="18">
        <f>F39+F40</f>
        <v>51935.4</v>
      </c>
      <c r="G38" s="18">
        <f t="shared" si="3"/>
        <v>27155.700000000004</v>
      </c>
      <c r="H38" s="18">
        <f t="shared" si="2"/>
        <v>152.2874571101792</v>
      </c>
    </row>
    <row r="39" spans="1:8" ht="12.75">
      <c r="A39" s="38" t="s">
        <v>128</v>
      </c>
      <c r="B39" s="26">
        <v>20201</v>
      </c>
      <c r="C39" s="18">
        <v>67691</v>
      </c>
      <c r="D39" s="18">
        <v>50768.1</v>
      </c>
      <c r="E39" s="18">
        <f t="shared" si="1"/>
        <v>74.99977840481009</v>
      </c>
      <c r="F39" s="18">
        <v>51935.4</v>
      </c>
      <c r="G39" s="18">
        <f t="shared" si="3"/>
        <v>-1167.300000000003</v>
      </c>
      <c r="H39" s="18">
        <f t="shared" si="2"/>
        <v>97.75240009704363</v>
      </c>
    </row>
    <row r="40" spans="1:8" ht="12.75">
      <c r="A40" s="38" t="s">
        <v>129</v>
      </c>
      <c r="B40" s="26">
        <v>20201</v>
      </c>
      <c r="C40" s="18">
        <v>37764</v>
      </c>
      <c r="D40" s="18">
        <v>28323</v>
      </c>
      <c r="E40" s="18">
        <f t="shared" si="1"/>
        <v>75</v>
      </c>
      <c r="F40" s="18">
        <v>0</v>
      </c>
      <c r="G40" s="18">
        <f t="shared" si="3"/>
        <v>28323</v>
      </c>
      <c r="H40" s="45" t="s">
        <v>116</v>
      </c>
    </row>
    <row r="41" spans="1:8" ht="12.75">
      <c r="A41" s="25" t="s">
        <v>102</v>
      </c>
      <c r="B41" s="26">
        <v>20202</v>
      </c>
      <c r="C41" s="18">
        <v>59303.9</v>
      </c>
      <c r="D41" s="18">
        <v>23826.1</v>
      </c>
      <c r="E41" s="18">
        <f t="shared" si="1"/>
        <v>40.17627845723468</v>
      </c>
      <c r="F41" s="18">
        <v>46066</v>
      </c>
      <c r="G41" s="18">
        <f t="shared" si="3"/>
        <v>-22239.9</v>
      </c>
      <c r="H41" s="18">
        <f t="shared" si="2"/>
        <v>51.72166022663135</v>
      </c>
    </row>
    <row r="42" spans="1:8" ht="12.75">
      <c r="A42" s="25" t="s">
        <v>103</v>
      </c>
      <c r="B42" s="26">
        <v>20203</v>
      </c>
      <c r="C42" s="18">
        <v>413367.4</v>
      </c>
      <c r="D42" s="18">
        <v>324378.1</v>
      </c>
      <c r="E42" s="18">
        <f t="shared" si="1"/>
        <v>78.47210496038149</v>
      </c>
      <c r="F42" s="18">
        <v>268285.6</v>
      </c>
      <c r="G42" s="18">
        <f t="shared" si="3"/>
        <v>56092.5</v>
      </c>
      <c r="H42" s="18">
        <f t="shared" si="2"/>
        <v>120.90775651022642</v>
      </c>
    </row>
    <row r="43" spans="1:8" ht="12.75">
      <c r="A43" s="25" t="s">
        <v>104</v>
      </c>
      <c r="B43" s="26">
        <v>20204</v>
      </c>
      <c r="C43" s="18">
        <v>2725.6</v>
      </c>
      <c r="D43" s="18">
        <v>2716.9</v>
      </c>
      <c r="E43" s="18">
        <f t="shared" si="1"/>
        <v>99.68080422659231</v>
      </c>
      <c r="F43" s="18">
        <v>4605.8</v>
      </c>
      <c r="G43" s="18">
        <f t="shared" si="3"/>
        <v>-1888.9</v>
      </c>
      <c r="H43" s="18">
        <f t="shared" si="2"/>
        <v>58.98866646402362</v>
      </c>
    </row>
    <row r="44" spans="1:8" ht="25.5">
      <c r="A44" s="25" t="s">
        <v>119</v>
      </c>
      <c r="B44" s="26">
        <v>21800</v>
      </c>
      <c r="C44" s="18">
        <v>0</v>
      </c>
      <c r="D44" s="18">
        <v>5508</v>
      </c>
      <c r="E44" s="33" t="s">
        <v>116</v>
      </c>
      <c r="F44" s="18">
        <v>1507.7</v>
      </c>
      <c r="G44" s="18">
        <f t="shared" si="3"/>
        <v>4000.3</v>
      </c>
      <c r="H44" s="18">
        <f t="shared" si="2"/>
        <v>365.3246667108841</v>
      </c>
    </row>
    <row r="45" spans="1:8" ht="39" customHeight="1">
      <c r="A45" s="25" t="s">
        <v>120</v>
      </c>
      <c r="B45" s="26">
        <v>21900</v>
      </c>
      <c r="C45" s="18">
        <v>0</v>
      </c>
      <c r="D45" s="18">
        <v>-5461.1</v>
      </c>
      <c r="E45" s="33" t="s">
        <v>116</v>
      </c>
      <c r="F45" s="18">
        <v>-1506.7</v>
      </c>
      <c r="G45" s="18">
        <f t="shared" si="3"/>
        <v>-3954.4000000000005</v>
      </c>
      <c r="H45" s="18">
        <f t="shared" si="2"/>
        <v>362.45437047852926</v>
      </c>
    </row>
    <row r="46" spans="1:8" ht="14.25">
      <c r="A46" s="30" t="s">
        <v>105</v>
      </c>
      <c r="B46" s="31">
        <v>85000</v>
      </c>
      <c r="C46" s="20">
        <f>C36+C3</f>
        <v>867555.6000000001</v>
      </c>
      <c r="D46" s="20">
        <f>D36+D3</f>
        <v>655978.1</v>
      </c>
      <c r="E46" s="20">
        <f t="shared" si="1"/>
        <v>75.6122258907671</v>
      </c>
      <c r="F46" s="20">
        <f>F36+F3</f>
        <v>565457.8999999999</v>
      </c>
      <c r="G46" s="35">
        <f>D46-F46</f>
        <v>90520.20000000007</v>
      </c>
      <c r="H46" s="36">
        <f t="shared" si="2"/>
        <v>116.00830052953546</v>
      </c>
    </row>
    <row r="47" spans="1:8" ht="12.75">
      <c r="A47" s="59" t="s">
        <v>2</v>
      </c>
      <c r="B47" s="46"/>
      <c r="C47" s="43"/>
      <c r="D47" s="43"/>
      <c r="E47" s="43"/>
      <c r="F47" s="43"/>
      <c r="G47" s="44"/>
      <c r="H47" s="43"/>
    </row>
    <row r="48" spans="1:8" ht="12.75">
      <c r="A48" s="47" t="s">
        <v>3</v>
      </c>
      <c r="B48" s="48" t="s">
        <v>4</v>
      </c>
      <c r="C48" s="56">
        <f>SUM(C49:C56)</f>
        <v>66378</v>
      </c>
      <c r="D48" s="56">
        <f>SUM(D49:D56)</f>
        <v>45763.4</v>
      </c>
      <c r="E48" s="56">
        <f>D48/C48*100</f>
        <v>68.94362590014764</v>
      </c>
      <c r="F48" s="56">
        <f>SUM(F49:F56)</f>
        <v>48951.8</v>
      </c>
      <c r="G48" s="56">
        <f>SUM(G49:G56)</f>
        <v>-3188.4000000000015</v>
      </c>
      <c r="H48" s="56">
        <f>D48/F48*100</f>
        <v>93.48665421904812</v>
      </c>
    </row>
    <row r="49" spans="1:8" ht="42" customHeight="1">
      <c r="A49" s="49" t="s">
        <v>107</v>
      </c>
      <c r="B49" s="50" t="s">
        <v>108</v>
      </c>
      <c r="C49" s="57">
        <v>2105.7</v>
      </c>
      <c r="D49" s="57">
        <v>1639.5</v>
      </c>
      <c r="E49" s="57">
        <f>D49/C49*100</f>
        <v>77.86009403048868</v>
      </c>
      <c r="F49" s="57">
        <v>1590.2</v>
      </c>
      <c r="G49" s="57">
        <f>SUM(D49-F49)</f>
        <v>49.299999999999955</v>
      </c>
      <c r="H49" s="57">
        <f>D49/F49*100</f>
        <v>103.10023896365237</v>
      </c>
    </row>
    <row r="50" spans="1:8" ht="51">
      <c r="A50" s="49" t="s">
        <v>5</v>
      </c>
      <c r="B50" s="51" t="s">
        <v>6</v>
      </c>
      <c r="C50" s="57">
        <v>5800.6</v>
      </c>
      <c r="D50" s="57">
        <v>3865.3</v>
      </c>
      <c r="E50" s="57">
        <f aca="true" t="shared" si="4" ref="E50:E61">D50/C50*100</f>
        <v>66.63621004723649</v>
      </c>
      <c r="F50" s="57">
        <v>3726.6</v>
      </c>
      <c r="G50" s="57">
        <f aca="true" t="shared" si="5" ref="G50:G56">SUM(D50-F50)</f>
        <v>138.70000000000027</v>
      </c>
      <c r="H50" s="57">
        <f aca="true" t="shared" si="6" ref="H50:H60">D50/F50*100</f>
        <v>103.72189126818012</v>
      </c>
    </row>
    <row r="51" spans="1:8" ht="51">
      <c r="A51" s="49" t="s">
        <v>7</v>
      </c>
      <c r="B51" s="51" t="s">
        <v>8</v>
      </c>
      <c r="C51" s="57">
        <v>30068.4</v>
      </c>
      <c r="D51" s="57">
        <v>20609.1</v>
      </c>
      <c r="E51" s="57">
        <f>D51/C51*100</f>
        <v>68.54072714211597</v>
      </c>
      <c r="F51" s="57">
        <v>21743.2</v>
      </c>
      <c r="G51" s="57">
        <f>SUM(D51-F51)</f>
        <v>-1134.1000000000022</v>
      </c>
      <c r="H51" s="57">
        <f t="shared" si="6"/>
        <v>94.7841164134074</v>
      </c>
    </row>
    <row r="52" spans="1:8" ht="12.75">
      <c r="A52" s="49" t="s">
        <v>62</v>
      </c>
      <c r="B52" s="50" t="s">
        <v>63</v>
      </c>
      <c r="C52" s="57">
        <v>52.9</v>
      </c>
      <c r="D52" s="57">
        <v>52.9</v>
      </c>
      <c r="E52" s="57">
        <f>D52/C52*100</f>
        <v>100</v>
      </c>
      <c r="F52" s="57">
        <v>3.3</v>
      </c>
      <c r="G52" s="57">
        <f t="shared" si="5"/>
        <v>49.6</v>
      </c>
      <c r="H52" s="57">
        <f t="shared" si="6"/>
        <v>1603.030303030303</v>
      </c>
    </row>
    <row r="53" spans="1:8" ht="38.25">
      <c r="A53" s="49" t="s">
        <v>9</v>
      </c>
      <c r="B53" s="51" t="s">
        <v>10</v>
      </c>
      <c r="C53" s="57">
        <v>11518.7</v>
      </c>
      <c r="D53" s="57">
        <v>7891.5</v>
      </c>
      <c r="E53" s="57">
        <f t="shared" si="4"/>
        <v>68.51033536770642</v>
      </c>
      <c r="F53" s="57">
        <v>8326.1</v>
      </c>
      <c r="G53" s="57">
        <f t="shared" si="5"/>
        <v>-434.60000000000036</v>
      </c>
      <c r="H53" s="57">
        <f t="shared" si="6"/>
        <v>94.78026927372959</v>
      </c>
    </row>
    <row r="54" spans="1:8" ht="12.75">
      <c r="A54" s="49" t="s">
        <v>131</v>
      </c>
      <c r="B54" s="51" t="s">
        <v>132</v>
      </c>
      <c r="C54" s="57">
        <v>502.3</v>
      </c>
      <c r="D54" s="57">
        <v>494.5</v>
      </c>
      <c r="E54" s="57">
        <f t="shared" si="4"/>
        <v>98.44714314154888</v>
      </c>
      <c r="F54" s="57">
        <v>2300</v>
      </c>
      <c r="G54" s="57">
        <f t="shared" si="5"/>
        <v>-1805.5</v>
      </c>
      <c r="H54" s="57" t="s">
        <v>116</v>
      </c>
    </row>
    <row r="55" spans="1:8" ht="12.75">
      <c r="A55" s="49" t="s">
        <v>11</v>
      </c>
      <c r="B55" s="51" t="s">
        <v>46</v>
      </c>
      <c r="C55" s="57">
        <v>13</v>
      </c>
      <c r="D55" s="57">
        <v>0</v>
      </c>
      <c r="E55" s="57">
        <f t="shared" si="4"/>
        <v>0</v>
      </c>
      <c r="F55" s="57">
        <v>0</v>
      </c>
      <c r="G55" s="57">
        <f t="shared" si="5"/>
        <v>0</v>
      </c>
      <c r="H55" s="57" t="s">
        <v>116</v>
      </c>
    </row>
    <row r="56" spans="1:8" ht="12.75">
      <c r="A56" s="49" t="s">
        <v>12</v>
      </c>
      <c r="B56" s="51" t="s">
        <v>48</v>
      </c>
      <c r="C56" s="57">
        <v>16316.4</v>
      </c>
      <c r="D56" s="57">
        <v>11210.6</v>
      </c>
      <c r="E56" s="57">
        <f t="shared" si="4"/>
        <v>68.70755803976367</v>
      </c>
      <c r="F56" s="57">
        <v>11262.4</v>
      </c>
      <c r="G56" s="57">
        <f t="shared" si="5"/>
        <v>-51.79999999999927</v>
      </c>
      <c r="H56" s="57">
        <f t="shared" si="6"/>
        <v>99.54006250887912</v>
      </c>
    </row>
    <row r="57" spans="1:8" ht="12.75">
      <c r="A57" s="47" t="s">
        <v>72</v>
      </c>
      <c r="B57" s="52" t="s">
        <v>69</v>
      </c>
      <c r="C57" s="56">
        <f>SUM(C58:C58)</f>
        <v>252.5</v>
      </c>
      <c r="D57" s="56">
        <f>SUM(D58:D58)</f>
        <v>0</v>
      </c>
      <c r="E57" s="56">
        <f>D57/C57*100</f>
        <v>0</v>
      </c>
      <c r="F57" s="56">
        <f>SUM(F58:F58)</f>
        <v>26</v>
      </c>
      <c r="G57" s="56">
        <f>SUM(G58:G58)</f>
        <v>-26</v>
      </c>
      <c r="H57" s="56" t="s">
        <v>116</v>
      </c>
    </row>
    <row r="58" spans="1:8" ht="12.75">
      <c r="A58" s="49" t="s">
        <v>71</v>
      </c>
      <c r="B58" s="50" t="s">
        <v>70</v>
      </c>
      <c r="C58" s="57">
        <v>252.5</v>
      </c>
      <c r="D58" s="57">
        <v>0</v>
      </c>
      <c r="E58" s="57">
        <f>D58/C58*100</f>
        <v>0</v>
      </c>
      <c r="F58" s="57">
        <v>26</v>
      </c>
      <c r="G58" s="57">
        <f>SUM(D58-F58)</f>
        <v>-26</v>
      </c>
      <c r="H58" s="57" t="s">
        <v>116</v>
      </c>
    </row>
    <row r="59" spans="1:8" ht="25.5">
      <c r="A59" s="47" t="s">
        <v>13</v>
      </c>
      <c r="B59" s="48" t="s">
        <v>14</v>
      </c>
      <c r="C59" s="56">
        <f>SUM(C60:C60)</f>
        <v>150</v>
      </c>
      <c r="D59" s="56">
        <f>SUM(D60:D60)</f>
        <v>43.6</v>
      </c>
      <c r="E59" s="56">
        <f t="shared" si="4"/>
        <v>29.06666666666667</v>
      </c>
      <c r="F59" s="56">
        <f>SUM(F60:F60)</f>
        <v>49.8</v>
      </c>
      <c r="G59" s="56">
        <f>SUM(G60:G60)</f>
        <v>-6.199999999999996</v>
      </c>
      <c r="H59" s="56">
        <f aca="true" t="shared" si="7" ref="H59:H93">D59/F59*100</f>
        <v>87.55020080321286</v>
      </c>
    </row>
    <row r="60" spans="1:8" ht="38.25">
      <c r="A60" s="49" t="s">
        <v>134</v>
      </c>
      <c r="B60" s="50" t="s">
        <v>133</v>
      </c>
      <c r="C60" s="57">
        <v>150</v>
      </c>
      <c r="D60" s="57">
        <v>43.6</v>
      </c>
      <c r="E60" s="57">
        <f t="shared" si="4"/>
        <v>29.06666666666667</v>
      </c>
      <c r="F60" s="57">
        <v>49.8</v>
      </c>
      <c r="G60" s="57">
        <f>SUM(D60-F60)</f>
        <v>-6.199999999999996</v>
      </c>
      <c r="H60" s="57">
        <f t="shared" si="6"/>
        <v>87.55020080321286</v>
      </c>
    </row>
    <row r="61" spans="1:8" ht="12.75">
      <c r="A61" s="47" t="s">
        <v>15</v>
      </c>
      <c r="B61" s="48" t="s">
        <v>16</v>
      </c>
      <c r="C61" s="56">
        <f>SUM(C62:C65)</f>
        <v>36101</v>
      </c>
      <c r="D61" s="56">
        <f>SUM(D62:D65)</f>
        <v>5237.1</v>
      </c>
      <c r="E61" s="56">
        <f t="shared" si="4"/>
        <v>14.506800365640842</v>
      </c>
      <c r="F61" s="56">
        <f>SUM(F62:F65)</f>
        <v>7964.3</v>
      </c>
      <c r="G61" s="56">
        <f>SUM(G62:G65)</f>
        <v>-2727.2</v>
      </c>
      <c r="H61" s="56">
        <f t="shared" si="7"/>
        <v>65.75719146692114</v>
      </c>
    </row>
    <row r="62" spans="1:8" ht="12.75">
      <c r="A62" s="49" t="s">
        <v>109</v>
      </c>
      <c r="B62" s="50" t="s">
        <v>110</v>
      </c>
      <c r="C62" s="57">
        <v>150</v>
      </c>
      <c r="D62" s="57">
        <v>0</v>
      </c>
      <c r="E62" s="57">
        <f>D62/C62*100</f>
        <v>0</v>
      </c>
      <c r="F62" s="57">
        <v>0</v>
      </c>
      <c r="G62" s="57">
        <f>SUM(D62-F62)</f>
        <v>0</v>
      </c>
      <c r="H62" s="57" t="s">
        <v>116</v>
      </c>
    </row>
    <row r="63" spans="1:8" ht="12.75">
      <c r="A63" s="49" t="s">
        <v>17</v>
      </c>
      <c r="B63" s="51" t="s">
        <v>18</v>
      </c>
      <c r="C63" s="57">
        <v>5200</v>
      </c>
      <c r="D63" s="57">
        <v>2911.3</v>
      </c>
      <c r="E63" s="57">
        <f>D63/C63*100</f>
        <v>55.98653846153846</v>
      </c>
      <c r="F63" s="57">
        <v>3871.9</v>
      </c>
      <c r="G63" s="57">
        <f>SUM(D63-F63)</f>
        <v>-960.5999999999999</v>
      </c>
      <c r="H63" s="57">
        <f>D63/F63*100</f>
        <v>75.19047496061366</v>
      </c>
    </row>
    <row r="64" spans="1:8" ht="12.75">
      <c r="A64" s="49" t="s">
        <v>106</v>
      </c>
      <c r="B64" s="51" t="s">
        <v>47</v>
      </c>
      <c r="C64" s="57">
        <v>30211</v>
      </c>
      <c r="D64" s="57">
        <v>2235.8</v>
      </c>
      <c r="E64" s="57">
        <f aca="true" t="shared" si="8" ref="E64:E93">D64/C64*100</f>
        <v>7.40061566978915</v>
      </c>
      <c r="F64" s="57">
        <v>3980.4</v>
      </c>
      <c r="G64" s="57">
        <f>SUM(D64-F64)</f>
        <v>-1744.6</v>
      </c>
      <c r="H64" s="57">
        <f>D64/F64*100</f>
        <v>56.170234147321885</v>
      </c>
    </row>
    <row r="65" spans="1:8" ht="14.25" customHeight="1">
      <c r="A65" s="49" t="s">
        <v>19</v>
      </c>
      <c r="B65" s="51" t="s">
        <v>20</v>
      </c>
      <c r="C65" s="57">
        <v>540</v>
      </c>
      <c r="D65" s="57">
        <v>90</v>
      </c>
      <c r="E65" s="57">
        <f t="shared" si="8"/>
        <v>16.666666666666664</v>
      </c>
      <c r="F65" s="57">
        <v>112</v>
      </c>
      <c r="G65" s="57">
        <f>SUM(D65-F65)</f>
        <v>-22</v>
      </c>
      <c r="H65" s="57">
        <f>D65/F65*100</f>
        <v>80.35714285714286</v>
      </c>
    </row>
    <row r="66" spans="1:8" ht="12.75">
      <c r="A66" s="47" t="s">
        <v>21</v>
      </c>
      <c r="B66" s="48" t="s">
        <v>22</v>
      </c>
      <c r="C66" s="56">
        <f>SUM(C67:C68)</f>
        <v>10918.4</v>
      </c>
      <c r="D66" s="56">
        <f>SUM(D67:D68)</f>
        <v>6644.599999999999</v>
      </c>
      <c r="E66" s="56">
        <f>D66/C66*100</f>
        <v>60.85690211019929</v>
      </c>
      <c r="F66" s="56">
        <f>SUM(F67:F68)</f>
        <v>7613.099999999999</v>
      </c>
      <c r="G66" s="56">
        <f>SUM(G67:G68)</f>
        <v>-968.5</v>
      </c>
      <c r="H66" s="56">
        <f t="shared" si="7"/>
        <v>87.27850678435854</v>
      </c>
    </row>
    <row r="67" spans="1:8" ht="12.75">
      <c r="A67" s="49" t="s">
        <v>60</v>
      </c>
      <c r="B67" s="50" t="s">
        <v>59</v>
      </c>
      <c r="C67" s="57">
        <v>295</v>
      </c>
      <c r="D67" s="57">
        <v>225.7</v>
      </c>
      <c r="E67" s="57">
        <f t="shared" si="8"/>
        <v>76.50847457627118</v>
      </c>
      <c r="F67" s="57">
        <v>131.7</v>
      </c>
      <c r="G67" s="57">
        <f>SUM(D67-F67)</f>
        <v>94</v>
      </c>
      <c r="H67" s="57">
        <f t="shared" si="7"/>
        <v>171.37433561123768</v>
      </c>
    </row>
    <row r="68" spans="1:8" ht="25.5">
      <c r="A68" s="49" t="s">
        <v>74</v>
      </c>
      <c r="B68" s="50" t="s">
        <v>64</v>
      </c>
      <c r="C68" s="57">
        <v>10623.4</v>
      </c>
      <c r="D68" s="57">
        <v>6418.9</v>
      </c>
      <c r="E68" s="57">
        <f t="shared" si="8"/>
        <v>60.42227535440631</v>
      </c>
      <c r="F68" s="57">
        <v>7481.4</v>
      </c>
      <c r="G68" s="57">
        <f>SUM(D68-F68)</f>
        <v>-1062.5</v>
      </c>
      <c r="H68" s="57">
        <f t="shared" si="7"/>
        <v>85.79811265271205</v>
      </c>
    </row>
    <row r="69" spans="1:8" ht="12.75">
      <c r="A69" s="47" t="s">
        <v>65</v>
      </c>
      <c r="B69" s="52" t="s">
        <v>66</v>
      </c>
      <c r="C69" s="56">
        <f>SUM(C70:C70)</f>
        <v>158.2</v>
      </c>
      <c r="D69" s="56">
        <f>SUM(D70:D70)</f>
        <v>0</v>
      </c>
      <c r="E69" s="56">
        <f>D69/C69*100</f>
        <v>0</v>
      </c>
      <c r="F69" s="56">
        <f>SUM(F70:F70)</f>
        <v>0</v>
      </c>
      <c r="G69" s="56">
        <f>SUM(G70:G70)</f>
        <v>0</v>
      </c>
      <c r="H69" s="56" t="s">
        <v>116</v>
      </c>
    </row>
    <row r="70" spans="1:8" ht="12.75">
      <c r="A70" s="49" t="s">
        <v>68</v>
      </c>
      <c r="B70" s="50" t="s">
        <v>67</v>
      </c>
      <c r="C70" s="57">
        <v>158.2</v>
      </c>
      <c r="D70" s="57">
        <v>0</v>
      </c>
      <c r="E70" s="57">
        <f>D70/C70*100</f>
        <v>0</v>
      </c>
      <c r="F70" s="57">
        <v>0</v>
      </c>
      <c r="G70" s="57">
        <f>SUM(D70-F70)</f>
        <v>0</v>
      </c>
      <c r="H70" s="57" t="s">
        <v>116</v>
      </c>
    </row>
    <row r="71" spans="1:8" ht="12.75">
      <c r="A71" s="47" t="s">
        <v>23</v>
      </c>
      <c r="B71" s="48" t="s">
        <v>24</v>
      </c>
      <c r="C71" s="56">
        <f>SUM(C72:C76)</f>
        <v>572884.6000000001</v>
      </c>
      <c r="D71" s="56">
        <f>SUM(D72:D76)</f>
        <v>419394.4</v>
      </c>
      <c r="E71" s="56">
        <f t="shared" si="8"/>
        <v>73.20748367123151</v>
      </c>
      <c r="F71" s="56">
        <f>SUM(F72:F76)</f>
        <v>372959.6</v>
      </c>
      <c r="G71" s="56">
        <f>SUM(G72:G76)</f>
        <v>46434.79999999999</v>
      </c>
      <c r="H71" s="56">
        <f t="shared" si="7"/>
        <v>112.45035655336397</v>
      </c>
    </row>
    <row r="72" spans="1:8" ht="12.75">
      <c r="A72" s="49" t="s">
        <v>25</v>
      </c>
      <c r="B72" s="51" t="s">
        <v>26</v>
      </c>
      <c r="C72" s="57">
        <v>165227.5</v>
      </c>
      <c r="D72" s="57">
        <v>118185.7</v>
      </c>
      <c r="E72" s="57">
        <f t="shared" si="8"/>
        <v>71.52907355010515</v>
      </c>
      <c r="F72" s="57">
        <v>107476.6</v>
      </c>
      <c r="G72" s="57">
        <f>SUM(D72-F72)</f>
        <v>10709.099999999991</v>
      </c>
      <c r="H72" s="57">
        <f t="shared" si="7"/>
        <v>109.96412242292739</v>
      </c>
    </row>
    <row r="73" spans="1:8" ht="12.75">
      <c r="A73" s="49" t="s">
        <v>27</v>
      </c>
      <c r="B73" s="51" t="s">
        <v>28</v>
      </c>
      <c r="C73" s="57">
        <v>350057.4</v>
      </c>
      <c r="D73" s="57">
        <v>256533.3</v>
      </c>
      <c r="E73" s="57">
        <f t="shared" si="8"/>
        <v>73.28321012496806</v>
      </c>
      <c r="F73" s="57">
        <v>225005.5</v>
      </c>
      <c r="G73" s="57">
        <f>SUM(D73-F73)</f>
        <v>31527.79999999999</v>
      </c>
      <c r="H73" s="57">
        <f t="shared" si="7"/>
        <v>114.01201303968125</v>
      </c>
    </row>
    <row r="74" spans="1:8" ht="15.75" customHeight="1">
      <c r="A74" s="49" t="s">
        <v>111</v>
      </c>
      <c r="B74" s="50" t="s">
        <v>112</v>
      </c>
      <c r="C74" s="57">
        <v>41990.4</v>
      </c>
      <c r="D74" s="57">
        <v>33118.8</v>
      </c>
      <c r="E74" s="57">
        <f t="shared" si="8"/>
        <v>78.87231367169639</v>
      </c>
      <c r="F74" s="57">
        <v>29506.6</v>
      </c>
      <c r="G74" s="57">
        <f>SUM(D74-F74)</f>
        <v>3612.2000000000044</v>
      </c>
      <c r="H74" s="57">
        <f t="shared" si="7"/>
        <v>112.24200687303858</v>
      </c>
    </row>
    <row r="75" spans="1:8" ht="12.75">
      <c r="A75" s="53" t="s">
        <v>113</v>
      </c>
      <c r="B75" s="50" t="s">
        <v>29</v>
      </c>
      <c r="C75" s="57">
        <v>1076.3</v>
      </c>
      <c r="D75" s="57">
        <v>1058.2</v>
      </c>
      <c r="E75" s="57">
        <f t="shared" si="8"/>
        <v>98.31831273808419</v>
      </c>
      <c r="F75" s="57">
        <v>1076.9</v>
      </c>
      <c r="G75" s="57">
        <f>SUM(D75-F75)</f>
        <v>-18.700000000000045</v>
      </c>
      <c r="H75" s="57">
        <f t="shared" si="7"/>
        <v>98.2635342185904</v>
      </c>
    </row>
    <row r="76" spans="1:8" ht="12.75">
      <c r="A76" s="49" t="s">
        <v>30</v>
      </c>
      <c r="B76" s="50" t="s">
        <v>31</v>
      </c>
      <c r="C76" s="57">
        <v>14533</v>
      </c>
      <c r="D76" s="57">
        <v>10498.4</v>
      </c>
      <c r="E76" s="57">
        <f t="shared" si="8"/>
        <v>72.23835409069015</v>
      </c>
      <c r="F76" s="57">
        <v>9894</v>
      </c>
      <c r="G76" s="57">
        <f>SUM(D76-F76)</f>
        <v>604.3999999999996</v>
      </c>
      <c r="H76" s="57">
        <f t="shared" si="7"/>
        <v>106.1087527794623</v>
      </c>
    </row>
    <row r="77" spans="1:8" ht="12.75">
      <c r="A77" s="47" t="s">
        <v>49</v>
      </c>
      <c r="B77" s="48" t="s">
        <v>32</v>
      </c>
      <c r="C77" s="56">
        <f>SUM(C78:C79)</f>
        <v>74081.3</v>
      </c>
      <c r="D77" s="56">
        <f>SUM(D78:D79)</f>
        <v>48234.399999999994</v>
      </c>
      <c r="E77" s="56">
        <f t="shared" si="8"/>
        <v>65.11008851086576</v>
      </c>
      <c r="F77" s="56">
        <f>SUM(F78:F79)</f>
        <v>45296.2</v>
      </c>
      <c r="G77" s="56">
        <f>SUM(G78:G79)</f>
        <v>2938.199999999997</v>
      </c>
      <c r="H77" s="56">
        <f t="shared" si="7"/>
        <v>106.48663684812412</v>
      </c>
    </row>
    <row r="78" spans="1:8" ht="12.75">
      <c r="A78" s="49" t="s">
        <v>33</v>
      </c>
      <c r="B78" s="51" t="s">
        <v>34</v>
      </c>
      <c r="C78" s="57">
        <v>58764.9</v>
      </c>
      <c r="D78" s="57">
        <v>36827.2</v>
      </c>
      <c r="E78" s="57">
        <f t="shared" si="8"/>
        <v>62.66870189517891</v>
      </c>
      <c r="F78" s="57">
        <v>34538.4</v>
      </c>
      <c r="G78" s="57">
        <f>SUM(D78-F78)</f>
        <v>2288.7999999999956</v>
      </c>
      <c r="H78" s="57">
        <f t="shared" si="7"/>
        <v>106.62682695203019</v>
      </c>
    </row>
    <row r="79" spans="1:8" ht="29.25" customHeight="1">
      <c r="A79" s="49" t="s">
        <v>50</v>
      </c>
      <c r="B79" s="51" t="s">
        <v>35</v>
      </c>
      <c r="C79" s="57">
        <v>15316.4</v>
      </c>
      <c r="D79" s="57">
        <v>11407.2</v>
      </c>
      <c r="E79" s="57">
        <f t="shared" si="8"/>
        <v>74.47703115614635</v>
      </c>
      <c r="F79" s="57">
        <v>10757.8</v>
      </c>
      <c r="G79" s="57">
        <f>SUM(D79-F79)</f>
        <v>649.4000000000015</v>
      </c>
      <c r="H79" s="57">
        <f t="shared" si="7"/>
        <v>106.03655022402351</v>
      </c>
    </row>
    <row r="80" spans="1:8" ht="12.75">
      <c r="A80" s="47" t="s">
        <v>36</v>
      </c>
      <c r="B80" s="48" t="s">
        <v>37</v>
      </c>
      <c r="C80" s="56">
        <f>SUM(C81:C84)</f>
        <v>46799.4</v>
      </c>
      <c r="D80" s="56">
        <f>SUM(D81:D84)</f>
        <v>33225.5</v>
      </c>
      <c r="E80" s="56">
        <f t="shared" si="8"/>
        <v>70.99556831925196</v>
      </c>
      <c r="F80" s="56">
        <f>SUM(F81:F84)</f>
        <v>27322</v>
      </c>
      <c r="G80" s="56">
        <f>SUM(G81:G84)</f>
        <v>5903.5</v>
      </c>
      <c r="H80" s="56">
        <f t="shared" si="7"/>
        <v>121.60712978552081</v>
      </c>
    </row>
    <row r="81" spans="1:8" ht="12.75">
      <c r="A81" s="49" t="s">
        <v>38</v>
      </c>
      <c r="B81" s="50">
        <v>1001</v>
      </c>
      <c r="C81" s="57">
        <v>5404</v>
      </c>
      <c r="D81" s="57">
        <v>3701.1</v>
      </c>
      <c r="E81" s="57">
        <f t="shared" si="8"/>
        <v>68.4881569207994</v>
      </c>
      <c r="F81" s="57">
        <v>3877.5</v>
      </c>
      <c r="G81" s="57">
        <f>SUM(D81-F81)</f>
        <v>-176.4000000000001</v>
      </c>
      <c r="H81" s="57">
        <f t="shared" si="7"/>
        <v>95.45067698259187</v>
      </c>
    </row>
    <row r="82" spans="1:8" ht="12.75">
      <c r="A82" s="49" t="s">
        <v>39</v>
      </c>
      <c r="B82" s="50" t="s">
        <v>40</v>
      </c>
      <c r="C82" s="57">
        <v>3963.3</v>
      </c>
      <c r="D82" s="57">
        <v>2926.5</v>
      </c>
      <c r="E82" s="57">
        <f t="shared" si="8"/>
        <v>73.8399818333207</v>
      </c>
      <c r="F82" s="57">
        <v>3202.3</v>
      </c>
      <c r="G82" s="57">
        <f>SUM(D82-F82)</f>
        <v>-275.8000000000002</v>
      </c>
      <c r="H82" s="57">
        <f t="shared" si="7"/>
        <v>91.38744027730068</v>
      </c>
    </row>
    <row r="83" spans="1:8" ht="15.75" customHeight="1">
      <c r="A83" s="49" t="s">
        <v>41</v>
      </c>
      <c r="B83" s="50">
        <v>1004</v>
      </c>
      <c r="C83" s="57">
        <v>32663.3</v>
      </c>
      <c r="D83" s="57">
        <v>23546.5</v>
      </c>
      <c r="E83" s="57">
        <f t="shared" si="8"/>
        <v>72.0885519834187</v>
      </c>
      <c r="F83" s="57">
        <v>16859.8</v>
      </c>
      <c r="G83" s="57">
        <f>SUM(D83-F83)</f>
        <v>6686.700000000001</v>
      </c>
      <c r="H83" s="57">
        <f t="shared" si="7"/>
        <v>139.6606128186574</v>
      </c>
    </row>
    <row r="84" spans="1:8" ht="14.25" customHeight="1">
      <c r="A84" s="49" t="s">
        <v>42</v>
      </c>
      <c r="B84" s="50">
        <v>1006</v>
      </c>
      <c r="C84" s="57">
        <v>4768.8</v>
      </c>
      <c r="D84" s="57">
        <v>3051.4</v>
      </c>
      <c r="E84" s="57">
        <f t="shared" si="8"/>
        <v>63.98674719006878</v>
      </c>
      <c r="F84" s="57">
        <v>3382.4</v>
      </c>
      <c r="G84" s="57">
        <f>SUM(D84-F84)</f>
        <v>-331</v>
      </c>
      <c r="H84" s="57">
        <f t="shared" si="7"/>
        <v>90.21404919583728</v>
      </c>
    </row>
    <row r="85" spans="1:8" ht="12.75">
      <c r="A85" s="47" t="s">
        <v>51</v>
      </c>
      <c r="B85" s="48" t="s">
        <v>43</v>
      </c>
      <c r="C85" s="56">
        <f>SUM(C86:C88)</f>
        <v>53628.5</v>
      </c>
      <c r="D85" s="56">
        <f>SUM(D86:D88)</f>
        <v>35564.100000000006</v>
      </c>
      <c r="E85" s="56">
        <f t="shared" si="8"/>
        <v>66.31567170441092</v>
      </c>
      <c r="F85" s="56">
        <f>SUM(F86:F88)</f>
        <v>51872.5</v>
      </c>
      <c r="G85" s="56">
        <f>SUM(G86:G88)</f>
        <v>-16308.399999999996</v>
      </c>
      <c r="H85" s="56">
        <f t="shared" si="7"/>
        <v>68.56060533037737</v>
      </c>
    </row>
    <row r="86" spans="1:8" ht="12.75">
      <c r="A86" s="49" t="s">
        <v>52</v>
      </c>
      <c r="B86" s="51" t="s">
        <v>44</v>
      </c>
      <c r="C86" s="57">
        <v>44532.1</v>
      </c>
      <c r="D86" s="57">
        <v>34565.3</v>
      </c>
      <c r="E86" s="57">
        <f t="shared" si="8"/>
        <v>77.61884124036371</v>
      </c>
      <c r="F86" s="57">
        <v>33218.5</v>
      </c>
      <c r="G86" s="57">
        <f>SUM(D86-F86)</f>
        <v>1346.800000000003</v>
      </c>
      <c r="H86" s="57">
        <f t="shared" si="7"/>
        <v>104.05436729533244</v>
      </c>
    </row>
    <row r="87" spans="1:8" ht="12.75">
      <c r="A87" s="49" t="s">
        <v>142</v>
      </c>
      <c r="B87" s="51" t="s">
        <v>140</v>
      </c>
      <c r="C87" s="57">
        <v>7496.4</v>
      </c>
      <c r="D87" s="57">
        <v>0</v>
      </c>
      <c r="E87" s="57">
        <f t="shared" si="8"/>
        <v>0</v>
      </c>
      <c r="F87" s="57">
        <v>17543.3</v>
      </c>
      <c r="G87" s="57">
        <f>SUM(D87-F87)</f>
        <v>-17543.3</v>
      </c>
      <c r="H87" s="57">
        <f t="shared" si="7"/>
        <v>0</v>
      </c>
    </row>
    <row r="88" spans="1:8" ht="12.75">
      <c r="A88" s="49" t="s">
        <v>61</v>
      </c>
      <c r="B88" s="50">
        <v>1105</v>
      </c>
      <c r="C88" s="57">
        <v>1600</v>
      </c>
      <c r="D88" s="57">
        <v>998.8</v>
      </c>
      <c r="E88" s="57">
        <f t="shared" si="8"/>
        <v>62.425</v>
      </c>
      <c r="F88" s="57">
        <v>1110.7</v>
      </c>
      <c r="G88" s="57">
        <f>SUM(D88-F88)</f>
        <v>-111.90000000000009</v>
      </c>
      <c r="H88" s="57">
        <f t="shared" si="7"/>
        <v>89.92527235076977</v>
      </c>
    </row>
    <row r="89" spans="1:8" ht="37.5" customHeight="1">
      <c r="A89" s="47" t="s">
        <v>121</v>
      </c>
      <c r="B89" s="48" t="s">
        <v>53</v>
      </c>
      <c r="C89" s="56">
        <f>SUM(C90:C90)</f>
        <v>3923.6</v>
      </c>
      <c r="D89" s="56">
        <f>SUM(D90:D90)</f>
        <v>3438.5</v>
      </c>
      <c r="E89" s="56">
        <f t="shared" si="8"/>
        <v>87.63635436843715</v>
      </c>
      <c r="F89" s="56">
        <f>SUM(F90:F90)</f>
        <v>4412.2</v>
      </c>
      <c r="G89" s="56">
        <f>SUM(G90:G90)</f>
        <v>-973.6999999999998</v>
      </c>
      <c r="H89" s="56">
        <f t="shared" si="7"/>
        <v>77.93164407778433</v>
      </c>
    </row>
    <row r="90" spans="1:8" ht="35.25" customHeight="1">
      <c r="A90" s="49" t="s">
        <v>122</v>
      </c>
      <c r="B90" s="51" t="s">
        <v>54</v>
      </c>
      <c r="C90" s="57">
        <v>3923.6</v>
      </c>
      <c r="D90" s="57">
        <v>3438.5</v>
      </c>
      <c r="E90" s="57">
        <f t="shared" si="8"/>
        <v>87.63635436843715</v>
      </c>
      <c r="F90" s="57">
        <v>4412.2</v>
      </c>
      <c r="G90" s="57">
        <f>SUM(D90-F90)</f>
        <v>-973.6999999999998</v>
      </c>
      <c r="H90" s="57">
        <f t="shared" si="7"/>
        <v>77.93164407778433</v>
      </c>
    </row>
    <row r="91" spans="1:8" ht="38.25">
      <c r="A91" s="47" t="s">
        <v>73</v>
      </c>
      <c r="B91" s="48" t="s">
        <v>55</v>
      </c>
      <c r="C91" s="56">
        <f>SUM(C92:C92)</f>
        <v>14651</v>
      </c>
      <c r="D91" s="56">
        <f>SUM(D92:D92)</f>
        <v>10989</v>
      </c>
      <c r="E91" s="56">
        <f t="shared" si="8"/>
        <v>75.005119104498</v>
      </c>
      <c r="F91" s="56">
        <f>F92</f>
        <v>12355.2</v>
      </c>
      <c r="G91" s="56">
        <f>G92</f>
        <v>-1366.2000000000007</v>
      </c>
      <c r="H91" s="56">
        <f t="shared" si="7"/>
        <v>88.9423076923077</v>
      </c>
    </row>
    <row r="92" spans="1:8" ht="38.25">
      <c r="A92" s="49" t="s">
        <v>56</v>
      </c>
      <c r="B92" s="51" t="s">
        <v>57</v>
      </c>
      <c r="C92" s="57">
        <v>14651</v>
      </c>
      <c r="D92" s="57">
        <v>10989</v>
      </c>
      <c r="E92" s="57">
        <f t="shared" si="8"/>
        <v>75.005119104498</v>
      </c>
      <c r="F92" s="57">
        <v>12355.2</v>
      </c>
      <c r="G92" s="57">
        <f>SUM(D92-F92)</f>
        <v>-1366.2000000000007</v>
      </c>
      <c r="H92" s="57">
        <f t="shared" si="7"/>
        <v>88.9423076923077</v>
      </c>
    </row>
    <row r="93" spans="1:8" ht="12.75">
      <c r="A93" s="47" t="s">
        <v>45</v>
      </c>
      <c r="B93" s="48"/>
      <c r="C93" s="56">
        <f>SUM(C48+C57+C59+C61+C66+C69+C71+C77+C80+C85+C89+C91)</f>
        <v>879926.5000000001</v>
      </c>
      <c r="D93" s="56">
        <f>SUM(D48+D57+D59+D61+D66+D69+D71+D77+D80+D85+D89+D91)</f>
        <v>608534.6</v>
      </c>
      <c r="E93" s="56">
        <f t="shared" si="8"/>
        <v>69.15743530851724</v>
      </c>
      <c r="F93" s="56">
        <f>SUM(F48+F57+F59+F61+F66+F69+F71+F77+F80+F85+F89+F91)</f>
        <v>578822.7</v>
      </c>
      <c r="G93" s="56">
        <f>SUM(G48+G57+G59+G61+G66+G69+G71+G77+G80+G85+G89+G91)</f>
        <v>29711.899999999987</v>
      </c>
      <c r="H93" s="56">
        <f t="shared" si="7"/>
        <v>105.13316081072841</v>
      </c>
    </row>
    <row r="94" spans="1:8" ht="25.5">
      <c r="A94" s="54" t="s">
        <v>58</v>
      </c>
      <c r="B94" s="55"/>
      <c r="C94" s="58"/>
      <c r="D94" s="58">
        <f>D46-D93</f>
        <v>47443.5</v>
      </c>
      <c r="E94" s="58"/>
      <c r="F94" s="58">
        <f>F46-F93</f>
        <v>-13364.800000000047</v>
      </c>
      <c r="G94" s="58"/>
      <c r="H94" s="58"/>
    </row>
    <row r="95" spans="1:8" ht="12.75">
      <c r="A95" s="8"/>
      <c r="B95" s="9"/>
      <c r="C95" s="2"/>
      <c r="D95" s="2"/>
      <c r="E95" s="3"/>
      <c r="F95" s="15"/>
      <c r="G95" s="10"/>
      <c r="H95" s="3"/>
    </row>
    <row r="96" spans="1:8" ht="26.25" customHeight="1">
      <c r="A96" s="8"/>
      <c r="B96" s="9"/>
      <c r="C96" s="61"/>
      <c r="D96" s="61"/>
      <c r="E96" s="61"/>
      <c r="F96" s="61"/>
      <c r="G96" s="61"/>
      <c r="H96" s="61"/>
    </row>
    <row r="97" spans="1:8" ht="12.75">
      <c r="A97" s="11"/>
      <c r="B97" s="12"/>
      <c r="C97" s="11"/>
      <c r="D97" s="11"/>
      <c r="E97" s="11"/>
      <c r="F97" s="11"/>
      <c r="G97" s="11"/>
      <c r="H97" s="11"/>
    </row>
  </sheetData>
  <sheetProtection/>
  <mergeCells count="2">
    <mergeCell ref="A1:H1"/>
    <mergeCell ref="C96:H96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2022-10-07T12:02:48Z</cp:lastPrinted>
  <dcterms:created xsi:type="dcterms:W3CDTF">2009-04-28T07:05:16Z</dcterms:created>
  <dcterms:modified xsi:type="dcterms:W3CDTF">2022-10-13T07:14:30Z</dcterms:modified>
  <cp:category/>
  <cp:version/>
  <cp:contentType/>
  <cp:contentStatus/>
</cp:coreProperties>
</file>